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kollay\Downloads\"/>
    </mc:Choice>
  </mc:AlternateContent>
  <xr:revisionPtr revIDLastSave="0" documentId="13_ncr:1_{84753837-F317-4078-9CD9-0EC895CDA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ensation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C13" i="1" s="1"/>
  <c r="D6" i="1"/>
  <c r="C6" i="1"/>
  <c r="D5" i="1"/>
  <c r="E5" i="1" s="1"/>
  <c r="C5" i="1"/>
  <c r="C8" i="1" s="1"/>
  <c r="F5" i="1" l="1"/>
  <c r="E8" i="1"/>
  <c r="E6" i="1"/>
  <c r="C16" i="1"/>
  <c r="C14" i="1"/>
  <c r="D13" i="1"/>
  <c r="D8" i="1"/>
  <c r="D14" i="1" l="1"/>
  <c r="E13" i="1"/>
  <c r="D16" i="1"/>
  <c r="C19" i="1"/>
  <c r="C18" i="1"/>
  <c r="G5" i="1"/>
  <c r="F8" i="1"/>
  <c r="F6" i="1"/>
  <c r="G8" i="1" l="1"/>
  <c r="H5" i="1"/>
  <c r="G6" i="1"/>
  <c r="D18" i="1"/>
  <c r="D19" i="1"/>
  <c r="E14" i="1"/>
  <c r="F13" i="1"/>
  <c r="E16" i="1"/>
  <c r="F14" i="1" l="1"/>
  <c r="F16" i="1"/>
  <c r="G13" i="1"/>
  <c r="E18" i="1"/>
  <c r="E19" i="1"/>
  <c r="H6" i="1"/>
  <c r="H8" i="1"/>
  <c r="G14" i="1" l="1"/>
  <c r="G16" i="1"/>
  <c r="F18" i="1"/>
  <c r="F19" i="1"/>
  <c r="G18" i="1" l="1"/>
  <c r="G20" i="1" s="1"/>
  <c r="G19" i="1"/>
</calcChain>
</file>

<file path=xl/sharedStrings.xml><?xml version="1.0" encoding="utf-8"?>
<sst xmlns="http://schemas.openxmlformats.org/spreadsheetml/2006/main" count="27" uniqueCount="18">
  <si>
    <t>COMPANY PROPOSAL 11.5% over 6 years</t>
  </si>
  <si>
    <t>Year 1</t>
  </si>
  <si>
    <t>Year 2</t>
  </si>
  <si>
    <t>Year 3</t>
  </si>
  <si>
    <t>Year 4</t>
  </si>
  <si>
    <t>Year 5</t>
  </si>
  <si>
    <t>Year 6</t>
  </si>
  <si>
    <t>Starting rate</t>
  </si>
  <si>
    <t>Weekly Hours</t>
  </si>
  <si>
    <t>Lump Sum</t>
  </si>
  <si>
    <t>Yearly*</t>
  </si>
  <si>
    <t>UNION PROPOSAL 15% over 5 years</t>
  </si>
  <si>
    <t>Yearly Loss</t>
  </si>
  <si>
    <t>Diff as %</t>
  </si>
  <si>
    <t>5Y Total Loss
Compared to Unions Proposal</t>
  </si>
  <si>
    <t>*Year 1&amp;2 Added $5,000 Lump Sum</t>
  </si>
  <si>
    <t>*Year 1 Added $10,000 Lump Sum</t>
  </si>
  <si>
    <t>Enter Wage and
 Hours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</si>
</sst>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.0"/>
  </numFmts>
  <fonts count="12" x14ac:knownFonts="1">
    <font>
      <sz val="10"/>
      <color rgb="FF000000"/>
      <name val="Arial"/>
      <scheme val="minor"/>
    </font>
    <font>
      <b/>
      <i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7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165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165" fontId="4" fillId="4" borderId="4" xfId="0" applyNumberFormat="1" applyFont="1" applyFill="1" applyBorder="1" applyAlignment="1" applyProtection="1">
      <alignment horizontal="center"/>
      <protection locked="0"/>
    </xf>
    <xf numFmtId="166" fontId="4" fillId="4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0" fontId="5" fillId="3" borderId="2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165" fontId="2" fillId="5" borderId="9" xfId="0" applyNumberFormat="1" applyFont="1" applyFill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4" fillId="4" borderId="3" xfId="0" applyFont="1" applyFill="1" applyBorder="1"/>
    <xf numFmtId="0" fontId="4" fillId="4" borderId="5" xfId="0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0" fontId="2" fillId="4" borderId="6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164" fontId="6" fillId="3" borderId="10" xfId="0" applyNumberFormat="1" applyFont="1" applyFill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4" borderId="6" xfId="0" applyFont="1" applyFill="1" applyBorder="1"/>
    <xf numFmtId="0" fontId="2" fillId="4" borderId="8" xfId="0" applyFont="1" applyFill="1" applyBorder="1"/>
    <xf numFmtId="0" fontId="2" fillId="4" borderId="1" xfId="0" applyFont="1" applyFill="1" applyBorder="1"/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4" borderId="10" xfId="0" applyFont="1" applyFill="1" applyBorder="1"/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10" fillId="7" borderId="0" xfId="0" applyNumberFormat="1" applyFont="1" applyFill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9" fillId="7" borderId="0" xfId="0" applyFont="1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10" fontId="5" fillId="0" borderId="0" xfId="0" applyNumberFormat="1" applyFont="1" applyAlignment="1" applyProtection="1">
      <alignment horizontal="center"/>
    </xf>
    <xf numFmtId="0" fontId="1" fillId="2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wrapText="1"/>
    </xf>
    <xf numFmtId="0" fontId="3" fillId="0" borderId="0" xfId="0" applyFont="1" applyProtection="1"/>
    <xf numFmtId="0" fontId="4" fillId="0" borderId="0" xfId="0" applyFont="1" applyProtection="1"/>
  </cellXfs>
  <cellStyles count="1">
    <cellStyle name="Normal" xfId="0" builtinId="0"/>
  </cellStyles>
  <dxfs count="2">
    <dxf>
      <font>
        <color rgb="FF38761D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0"/>
  <sheetViews>
    <sheetView showGridLines="0" tabSelected="1" workbookViewId="0">
      <selection activeCell="K15" sqref="K15"/>
    </sheetView>
  </sheetViews>
  <sheetFormatPr defaultColWidth="12.5703125" defaultRowHeight="15.75" customHeight="1" x14ac:dyDescent="0.2"/>
  <cols>
    <col min="1" max="1" width="16.42578125" style="1" customWidth="1"/>
    <col min="2" max="2" width="13.28515625" style="1" customWidth="1"/>
    <col min="3" max="16384" width="12.5703125" style="1"/>
  </cols>
  <sheetData>
    <row r="1" spans="1:14" s="52" customFormat="1" ht="35.25" customHeight="1" x14ac:dyDescent="0.2">
      <c r="A1" s="55" t="s">
        <v>17</v>
      </c>
      <c r="B1" s="55"/>
      <c r="C1" s="56"/>
      <c r="D1" s="57"/>
      <c r="E1" s="57"/>
      <c r="F1" s="57"/>
      <c r="H1" s="58"/>
    </row>
    <row r="2" spans="1:14" ht="12.75" x14ac:dyDescent="0.2">
      <c r="A2" s="52"/>
      <c r="B2" s="52"/>
      <c r="C2" s="2"/>
      <c r="D2" s="46" t="s">
        <v>0</v>
      </c>
      <c r="E2" s="47"/>
      <c r="F2" s="47"/>
      <c r="H2" s="3"/>
    </row>
    <row r="3" spans="1:14" ht="12.75" x14ac:dyDescent="0.2">
      <c r="A3" s="52"/>
      <c r="B3" s="52"/>
      <c r="C3" s="13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52"/>
      <c r="J3" s="52"/>
      <c r="K3" s="52"/>
      <c r="L3" s="52"/>
      <c r="M3" s="52"/>
      <c r="N3" s="52"/>
    </row>
    <row r="4" spans="1:14" ht="12.75" x14ac:dyDescent="0.2">
      <c r="A4" s="4" t="s">
        <v>15</v>
      </c>
      <c r="C4" s="15">
        <v>0</v>
      </c>
      <c r="D4" s="16">
        <v>0.03</v>
      </c>
      <c r="E4" s="17">
        <v>2.5000000000000001E-2</v>
      </c>
      <c r="F4" s="18">
        <v>0.02</v>
      </c>
      <c r="G4" s="18">
        <v>0.02</v>
      </c>
      <c r="H4" s="16">
        <v>0.02</v>
      </c>
      <c r="I4" s="52"/>
      <c r="J4" s="52"/>
      <c r="K4" s="52"/>
      <c r="L4" s="52"/>
      <c r="M4" s="52"/>
      <c r="N4" s="52"/>
    </row>
    <row r="5" spans="1:14" ht="12.75" x14ac:dyDescent="0.2">
      <c r="A5" s="26" t="s">
        <v>7</v>
      </c>
      <c r="B5" s="5">
        <v>37.049999999999997</v>
      </c>
      <c r="C5" s="19">
        <f>ROUND(B5*C4+B5,2)</f>
        <v>37.049999999999997</v>
      </c>
      <c r="D5" s="20">
        <f>ROUND((B5*D4+B5),2)</f>
        <v>38.159999999999997</v>
      </c>
      <c r="E5" s="20">
        <f t="shared" ref="E5:H5" si="0">ROUND((D5*E4+D5),2)</f>
        <v>39.11</v>
      </c>
      <c r="F5" s="20">
        <f t="shared" si="0"/>
        <v>39.89</v>
      </c>
      <c r="G5" s="20">
        <f t="shared" si="0"/>
        <v>40.69</v>
      </c>
      <c r="H5" s="20">
        <f t="shared" si="0"/>
        <v>41.5</v>
      </c>
      <c r="I5" s="52"/>
      <c r="J5" s="52"/>
      <c r="K5" s="52"/>
      <c r="L5" s="52"/>
      <c r="M5" s="52"/>
      <c r="N5" s="52"/>
    </row>
    <row r="6" spans="1:14" ht="12.75" x14ac:dyDescent="0.2">
      <c r="A6" s="27" t="s">
        <v>8</v>
      </c>
      <c r="B6" s="6">
        <v>37.5</v>
      </c>
      <c r="C6" s="21">
        <f>ROUND(C5*B6,2)</f>
        <v>1389.38</v>
      </c>
      <c r="D6" s="21">
        <f>ROUND(D5*B6,2)</f>
        <v>1431</v>
      </c>
      <c r="E6" s="21">
        <f>ROUND(E5*B6,2)</f>
        <v>1466.63</v>
      </c>
      <c r="F6" s="21">
        <f>ROUND(F5*B6,2)</f>
        <v>1495.88</v>
      </c>
      <c r="G6" s="21">
        <f>ROUND(G5*B6,2)</f>
        <v>1525.88</v>
      </c>
      <c r="H6" s="21">
        <f>ROUND(H5*B6,2)</f>
        <v>1556.25</v>
      </c>
      <c r="I6" s="52"/>
      <c r="J6" s="52"/>
      <c r="K6" s="52"/>
      <c r="L6" s="52"/>
      <c r="M6" s="52"/>
      <c r="N6" s="52"/>
    </row>
    <row r="7" spans="1:14" ht="12.75" x14ac:dyDescent="0.2">
      <c r="A7" s="28" t="s">
        <v>9</v>
      </c>
      <c r="B7" s="30"/>
      <c r="C7" s="22">
        <v>5000</v>
      </c>
      <c r="D7" s="22">
        <v>5000</v>
      </c>
      <c r="E7" s="23"/>
      <c r="F7" s="23"/>
      <c r="G7" s="23"/>
      <c r="H7" s="23"/>
      <c r="I7" s="52"/>
      <c r="J7" s="52"/>
      <c r="K7" s="52"/>
      <c r="L7" s="52"/>
      <c r="M7" s="52"/>
      <c r="N7" s="52"/>
    </row>
    <row r="8" spans="1:14" ht="12.75" x14ac:dyDescent="0.2">
      <c r="A8" s="29" t="s">
        <v>10</v>
      </c>
      <c r="B8" s="31"/>
      <c r="C8" s="24">
        <f>C5*B6*52+C7</f>
        <v>77247.5</v>
      </c>
      <c r="D8" s="24">
        <f>D5*B6*52+D7</f>
        <v>79411.999999999985</v>
      </c>
      <c r="E8" s="25">
        <f>E5*B6*52</f>
        <v>76264.5</v>
      </c>
      <c r="F8" s="25">
        <f>F5*B6*52</f>
        <v>77785.5</v>
      </c>
      <c r="G8" s="25">
        <f>G5*B6*52</f>
        <v>79345.5</v>
      </c>
      <c r="H8" s="25">
        <f>H5*B6*52</f>
        <v>80925</v>
      </c>
      <c r="I8" s="52"/>
      <c r="J8" s="52"/>
      <c r="K8" s="52"/>
      <c r="L8" s="52"/>
      <c r="M8" s="52"/>
      <c r="N8" s="52"/>
    </row>
    <row r="9" spans="1:14" ht="12.75" x14ac:dyDescent="0.2">
      <c r="C9" s="48"/>
      <c r="D9" s="45"/>
      <c r="E9" s="8"/>
      <c r="F9" s="8"/>
      <c r="G9" s="8"/>
      <c r="H9" s="8"/>
      <c r="I9" s="52"/>
      <c r="J9" s="52"/>
      <c r="K9" s="52"/>
      <c r="L9" s="52"/>
      <c r="M9" s="52"/>
      <c r="N9" s="52"/>
    </row>
    <row r="10" spans="1:14" ht="12.75" x14ac:dyDescent="0.2">
      <c r="A10" s="52"/>
      <c r="B10" s="52"/>
      <c r="C10" s="3"/>
      <c r="D10" s="49" t="s">
        <v>11</v>
      </c>
      <c r="E10" s="47"/>
      <c r="F10" s="47"/>
      <c r="H10" s="7"/>
      <c r="I10" s="52"/>
      <c r="J10" s="52"/>
      <c r="K10" s="52"/>
      <c r="L10" s="52"/>
      <c r="M10" s="52"/>
      <c r="N10" s="52"/>
    </row>
    <row r="11" spans="1:14" ht="12.75" x14ac:dyDescent="0.2">
      <c r="A11" s="52"/>
      <c r="B11" s="52"/>
      <c r="C11" s="14" t="s">
        <v>1</v>
      </c>
      <c r="D11" s="14" t="s">
        <v>2</v>
      </c>
      <c r="E11" s="14" t="s">
        <v>3</v>
      </c>
      <c r="F11" s="14" t="s">
        <v>4</v>
      </c>
      <c r="G11" s="14" t="s">
        <v>5</v>
      </c>
      <c r="H11" s="8"/>
      <c r="I11" s="52"/>
      <c r="J11" s="52"/>
      <c r="K11" s="52"/>
      <c r="L11" s="52"/>
      <c r="M11" s="52"/>
      <c r="N11" s="52"/>
    </row>
    <row r="12" spans="1:14" ht="12.75" x14ac:dyDescent="0.2">
      <c r="A12" s="9" t="s">
        <v>16</v>
      </c>
      <c r="C12" s="32">
        <v>0.03</v>
      </c>
      <c r="D12" s="33">
        <v>0.03</v>
      </c>
      <c r="E12" s="32">
        <v>0.03</v>
      </c>
      <c r="F12" s="33">
        <v>0.03</v>
      </c>
      <c r="G12" s="33">
        <v>0.03</v>
      </c>
      <c r="I12" s="52"/>
      <c r="J12" s="52"/>
      <c r="K12" s="52"/>
      <c r="L12" s="52"/>
      <c r="M12" s="52"/>
      <c r="N12" s="52"/>
    </row>
    <row r="13" spans="1:14" ht="12.75" x14ac:dyDescent="0.2">
      <c r="A13" s="26" t="s">
        <v>7</v>
      </c>
      <c r="B13" s="10">
        <f t="shared" ref="B13:B14" si="1">B5</f>
        <v>37.049999999999997</v>
      </c>
      <c r="C13" s="34">
        <f t="shared" ref="C13:G13" si="2">ROUND(B13*C12+B13,2)</f>
        <v>38.159999999999997</v>
      </c>
      <c r="D13" s="21">
        <f t="shared" si="2"/>
        <v>39.299999999999997</v>
      </c>
      <c r="E13" s="21">
        <f t="shared" si="2"/>
        <v>40.479999999999997</v>
      </c>
      <c r="F13" s="21">
        <f t="shared" si="2"/>
        <v>41.69</v>
      </c>
      <c r="G13" s="21">
        <f t="shared" si="2"/>
        <v>42.94</v>
      </c>
      <c r="I13" s="52"/>
      <c r="J13" s="52"/>
      <c r="K13" s="52"/>
      <c r="L13" s="52"/>
      <c r="M13" s="52"/>
      <c r="N13" s="52"/>
    </row>
    <row r="14" spans="1:14" ht="12.75" x14ac:dyDescent="0.2">
      <c r="A14" s="27" t="s">
        <v>8</v>
      </c>
      <c r="B14" s="11">
        <f t="shared" si="1"/>
        <v>37.5</v>
      </c>
      <c r="C14" s="34">
        <f>ROUND(C13*B6,2)</f>
        <v>1431</v>
      </c>
      <c r="D14" s="21">
        <f>ROUND(D13*B6,2)</f>
        <v>1473.75</v>
      </c>
      <c r="E14" s="21">
        <f>ROUND(E13*B6,2)</f>
        <v>1518</v>
      </c>
      <c r="F14" s="21">
        <f>ROUND(F13*B6,2)</f>
        <v>1563.38</v>
      </c>
      <c r="G14" s="21">
        <f>ROUND(G13*B6,2)</f>
        <v>1610.25</v>
      </c>
      <c r="I14" s="52"/>
      <c r="J14" s="52"/>
      <c r="K14" s="52"/>
      <c r="L14" s="52"/>
      <c r="M14" s="52"/>
      <c r="N14" s="52"/>
    </row>
    <row r="15" spans="1:14" ht="12.75" x14ac:dyDescent="0.2">
      <c r="A15" s="28" t="s">
        <v>9</v>
      </c>
      <c r="B15" s="36"/>
      <c r="C15" s="34">
        <v>10000</v>
      </c>
      <c r="D15" s="23"/>
      <c r="E15" s="23"/>
      <c r="F15" s="23"/>
      <c r="G15" s="23"/>
    </row>
    <row r="16" spans="1:14" ht="12.75" x14ac:dyDescent="0.2">
      <c r="A16" s="29" t="s">
        <v>10</v>
      </c>
      <c r="B16" s="37"/>
      <c r="C16" s="35">
        <f>C13*B6*52+C15</f>
        <v>84411.999999999985</v>
      </c>
      <c r="D16" s="25">
        <f>D13*B6*52</f>
        <v>76635</v>
      </c>
      <c r="E16" s="25">
        <f>E13*B6*52</f>
        <v>78935.999999999985</v>
      </c>
      <c r="F16" s="25">
        <f>F13*B6*52</f>
        <v>81295.5</v>
      </c>
      <c r="G16" s="25">
        <f>G13*B6*52</f>
        <v>83733</v>
      </c>
      <c r="H16" s="12"/>
    </row>
    <row r="17" spans="1:8" s="52" customFormat="1" ht="12.75" x14ac:dyDescent="0.2">
      <c r="C17" s="53"/>
      <c r="D17" s="53"/>
      <c r="E17" s="53"/>
      <c r="F17" s="53"/>
      <c r="G17" s="53"/>
      <c r="H17" s="54"/>
    </row>
    <row r="18" spans="1:8" ht="12.75" x14ac:dyDescent="0.2">
      <c r="A18" s="52"/>
      <c r="B18" s="38" t="s">
        <v>12</v>
      </c>
      <c r="C18" s="39">
        <f t="shared" ref="C18:G18" si="3">-(C16-C8)</f>
        <v>-7164.4999999999854</v>
      </c>
      <c r="D18" s="40">
        <f t="shared" si="3"/>
        <v>2776.9999999999854</v>
      </c>
      <c r="E18" s="40">
        <f t="shared" si="3"/>
        <v>-2671.4999999999854</v>
      </c>
      <c r="F18" s="40">
        <f t="shared" si="3"/>
        <v>-3510</v>
      </c>
      <c r="G18" s="40">
        <f t="shared" si="3"/>
        <v>-4387.5</v>
      </c>
      <c r="H18" s="7"/>
    </row>
    <row r="19" spans="1:8" ht="12.75" x14ac:dyDescent="0.2">
      <c r="A19" s="52"/>
      <c r="B19" s="41" t="s">
        <v>13</v>
      </c>
      <c r="C19" s="42">
        <f t="shared" ref="C19:G19" si="4">ROUND(-(C16-C8)/C8*100,2)</f>
        <v>-9.27</v>
      </c>
      <c r="D19" s="43">
        <f t="shared" si="4"/>
        <v>3.5</v>
      </c>
      <c r="E19" s="43">
        <f t="shared" si="4"/>
        <v>-3.5</v>
      </c>
      <c r="F19" s="43">
        <f t="shared" si="4"/>
        <v>-4.51</v>
      </c>
      <c r="G19" s="43">
        <f t="shared" si="4"/>
        <v>-5.53</v>
      </c>
      <c r="H19" s="7"/>
    </row>
    <row r="20" spans="1:8" ht="41.25" customHeight="1" x14ac:dyDescent="0.2">
      <c r="B20"/>
      <c r="C20"/>
      <c r="D20"/>
      <c r="E20" s="50" t="s">
        <v>14</v>
      </c>
      <c r="F20" s="51"/>
      <c r="G20" s="44">
        <f>G18+F18+E18+D18+C18</f>
        <v>-14956.499999999985</v>
      </c>
      <c r="H20" s="7"/>
    </row>
  </sheetData>
  <sheetProtection algorithmName="SHA-512" hashValue="N/wf4DhjiSIzQqsZKzZOGAN5qy6HPJR56PmcFuMvNRzu1luPPFQy7cfbLZtZX8f67v/m/zEMGpXJkRS+Utrn3A==" saltValue="eZxl90GoD1Zv5htMQKtsUw==" spinCount="100000" sheet="1" objects="1" scenarios="1"/>
  <mergeCells count="5">
    <mergeCell ref="A1:B1"/>
    <mergeCell ref="D2:F2"/>
    <mergeCell ref="C9:D9"/>
    <mergeCell ref="D10:F10"/>
    <mergeCell ref="E20:F20"/>
  </mergeCells>
  <conditionalFormatting sqref="C18:G19">
    <cfRule type="cellIs" dxfId="1" priority="1" operator="lessThan">
      <formula>0</formula>
    </cfRule>
  </conditionalFormatting>
  <conditionalFormatting sqref="C18:G19">
    <cfRule type="cellIs" dxfId="0" priority="2" operator="greaterThan">
      <formula>0</formula>
    </cfRule>
  </conditionalFormatting>
  <dataValidations count="2">
    <dataValidation type="decimal" allowBlank="1" showDropDown="1" showErrorMessage="1" sqref="B5" xr:uid="{00000000-0002-0000-0000-000000000000}">
      <formula1>0</formula1>
      <formula2>50</formula2>
    </dataValidation>
    <dataValidation type="list" allowBlank="1" showErrorMessage="1" sqref="B6" xr:uid="{00000000-0002-0000-0000-000001000000}">
      <formula1>"37.50,40.00"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Compensation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Kollay</dc:creator>
  <cp:lastModifiedBy>Milena Kollay</cp:lastModifiedBy>
  <cp:lastPrinted>2023-01-10T20:06:58Z</cp:lastPrinted>
  <dcterms:created xsi:type="dcterms:W3CDTF">2023-01-10T05:09:35Z</dcterms:created>
  <dcterms:modified xsi:type="dcterms:W3CDTF">2023-01-10T21:58:27Z</dcterms:modified>
</cp:coreProperties>
</file>